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MARKETING\South Africa\2026\8. August\0826 SA Women and Investing event\Session resources\"/>
    </mc:Choice>
  </mc:AlternateContent>
  <xr:revisionPtr revIDLastSave="0" documentId="13_ncr:1_{BA78C249-DE44-43BF-B326-170F760D7E4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ashboard" sheetId="1" r:id="rId1"/>
    <sheet name="Income" sheetId="2" r:id="rId2"/>
    <sheet name="Living Expenses" sheetId="3" r:id="rId3"/>
    <sheet name="Lifestyle" sheetId="4" r:id="rId4"/>
    <sheet name="Debt" sheetId="5" r:id="rId5"/>
    <sheet name="Investing &amp; Savings" sheetId="6" r:id="rId6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3" i="2" l="1"/>
  <c r="C14" i="1" s="1"/>
  <c r="C21" i="6"/>
  <c r="C8" i="6"/>
  <c r="C24" i="1" s="1"/>
  <c r="F13" i="5"/>
  <c r="E13" i="5"/>
  <c r="C13" i="5"/>
  <c r="C27" i="1" s="1"/>
  <c r="G11" i="5"/>
  <c r="G10" i="5"/>
  <c r="G9" i="5"/>
  <c r="G8" i="5"/>
  <c r="G7" i="5"/>
  <c r="G6" i="5"/>
  <c r="G5" i="5"/>
  <c r="G4" i="5"/>
  <c r="G13" i="5" s="1"/>
  <c r="C16" i="4"/>
  <c r="C17" i="3"/>
  <c r="C18" i="1"/>
  <c r="C16" i="1"/>
  <c r="C15" i="1"/>
  <c r="D15" i="1" l="1"/>
  <c r="D18" i="1"/>
  <c r="D16" i="1"/>
  <c r="G17" i="5"/>
  <c r="C29" i="1" s="1"/>
  <c r="C17" i="1"/>
  <c r="D17" i="1" s="1"/>
  <c r="G16" i="5"/>
  <c r="C28" i="1"/>
  <c r="C19" i="1"/>
  <c r="D19" i="1" s="1"/>
  <c r="C20" i="1" l="1"/>
  <c r="D20" i="1" s="1"/>
</calcChain>
</file>

<file path=xl/sharedStrings.xml><?xml version="1.0" encoding="utf-8"?>
<sst xmlns="http://schemas.openxmlformats.org/spreadsheetml/2006/main" count="196" uniqueCount="125">
  <si>
    <t>All figures in ZAR (R), per month. Fill in the tabs — this dashboard updates itself.</t>
  </si>
  <si>
    <t>• Blue text = your input. Enter your own numbers on the Income / Living Expenses / Lifestyle / Debt / Investing &amp; Savings tabs.</t>
  </si>
  <si>
    <t>• Black text = calculated automatically. Don't overtype these cells — they pull from the tabs above.</t>
  </si>
  <si>
    <t>• Sample figures are pre-loaded on every tab so you can see the calculator working — replace them with your own numbers.</t>
  </si>
  <si>
    <t>• Doesn't apply to you? Leave it at 0 (typing "N/A" won't break any totals either, but 0 keeps the currency formatting tidy).</t>
  </si>
  <si>
    <t>• Need more rows? Each tab has a couple of blank spare rows built in — just type over "(add your own)". Need even more? Right-click a row inside the table and choose Insert; Excel folds new rows into the total automatically.</t>
  </si>
  <si>
    <t>• Pre-tax retirement contributions (deducted via payroll) are tracked on the Investing &amp; Savings tab but kept out of the % of income figures below, since that money never shows up in your take-home pay in the first place.</t>
  </si>
  <si>
    <t>Category</t>
  </si>
  <si>
    <t>Amount (R)</t>
  </si>
  <si>
    <t>% of Income</t>
  </si>
  <si>
    <t>Guideline*</t>
  </si>
  <si>
    <t>Total Monthly Income (take-home)</t>
  </si>
  <si>
    <t>Living Expenses (incl. bond/rent)</t>
  </si>
  <si>
    <t>~50% of income ("needs", incl. housing — 50/30/20 rule)</t>
  </si>
  <si>
    <t>Lifestyle (Discretionary)</t>
  </si>
  <si>
    <t>~30% of income ("wants", 50/30/20 rule)</t>
  </si>
  <si>
    <t>Debt Repayments (excl. bond)</t>
  </si>
  <si>
    <t>Keep manageable — combined with bond, total debt ideally stays under ~36% (see Debt tab)</t>
  </si>
  <si>
    <t>Investing &amp; Savings (post-tax)</t>
  </si>
  <si>
    <t>~15-20% of income (10-15% if just retirement) — excl. any pre-tax contributions below</t>
  </si>
  <si>
    <t>Net Surplus / (Deficit)</t>
  </si>
  <si>
    <t>Total (check — should equal 100%)</t>
  </si>
  <si>
    <t>On top of your take-home pay — not counted in the % splits above, since it never reaches your bank account.</t>
  </si>
  <si>
    <t>Pre-tax retirement contributions (via payroll)</t>
  </si>
  <si>
    <t>Total Debt Outstanding (excl. bond)</t>
  </si>
  <si>
    <t>Total Monthly Debt Payments (excl. bond)</t>
  </si>
  <si>
    <t>Debt-to-Income incl. bond/rent (affordability check)</t>
  </si>
  <si>
    <t>*Guidelines pulled together from a few different frameworks, so they won't perfectly sum to 100% — treat them as reference points, not a strict target. The 50/30/20 rule (needs/wants/savings &amp; debt) is based on after-tax income, and treats housing as a "need" — which is why bond/rent sits under Living Expenses here. South African lenders separately use ~36% of GROSS income as their overall debt-to-income ceiling once bond is included (above ~40% you're unlikely to be approved for further credit); see the Debt tab for that full affordability check. Investing/savings guidance ranges from 15-20% of income overall, or 10-15% if you're looking at retirement contributions alone.</t>
  </si>
  <si>
    <t>Sources: Ramsey Solutions (50/30/20 rule); RCS Group and Debt Solutions 4U (SA debt-to-income guidance); Bankrate / the 28/36 rule (mortgage affordability); NerdWallet and TIAA (savings &amp; investing benchmarks).</t>
  </si>
  <si>
    <t>Enter your average monthly amount for each source. Blue cells are for your input; figures below are sample numbers to replace with your own. Spare rows are there if you need more categories.</t>
  </si>
  <si>
    <t>Notes</t>
  </si>
  <si>
    <t>Monthly Amount (R)</t>
  </si>
  <si>
    <t>Salary / wages (after tax)</t>
  </si>
  <si>
    <t>Take-home pay</t>
  </si>
  <si>
    <t>Bonus / commission</t>
  </si>
  <si>
    <t>Average monthly equivalent</t>
  </si>
  <si>
    <t>Rental income</t>
  </si>
  <si>
    <t>Investment / dividend income</t>
  </si>
  <si>
    <t>Additional income (2nd job / freelance)</t>
  </si>
  <si>
    <t>e.g. a second formal job, freelance or side work</t>
  </si>
  <si>
    <t>Other income</t>
  </si>
  <si>
    <t>(add your own)</t>
  </si>
  <si>
    <t>Essentials you must pay each month, including your bond or rent — you need somewhere to live, so it belongs here even though a bond is technically debt. (The Debt tab still gives you a full lender-style affordability check that folds bond repayments back in.) Blue cells are for your input; figures below are sample numbers to replace with your own.</t>
  </si>
  <si>
    <t>Bond / rent</t>
  </si>
  <si>
    <t>Mortgage instalment or rental housing cost</t>
  </si>
  <si>
    <t>Rates, taxes &amp; levies</t>
  </si>
  <si>
    <t>Utilities (electricity &amp; water)</t>
  </si>
  <si>
    <t>Medical aid &amp; insurance</t>
  </si>
  <si>
    <t>Medical aid, life, car, home</t>
  </si>
  <si>
    <t>Groceries</t>
  </si>
  <si>
    <t>Transport &amp; fuel</t>
  </si>
  <si>
    <t>Incl. car payment if applicable</t>
  </si>
  <si>
    <t>Cellphone &amp; internet</t>
  </si>
  <si>
    <t>School fees / childcare</t>
  </si>
  <si>
    <t>Household services (cleaning, gardening, pool, security)</t>
  </si>
  <si>
    <t>Other essential expenses</t>
  </si>
  <si>
    <t>The nice-to-haves. Blue cells are for your input; figures below are sample numbers to replace with your own.</t>
  </si>
  <si>
    <t>Eating out &amp; takeaways</t>
  </si>
  <si>
    <t>Entertainment &amp; streaming</t>
  </si>
  <si>
    <t>Travel &amp; holidays</t>
  </si>
  <si>
    <t>Monthly equivalent</t>
  </si>
  <si>
    <t>Shopping &amp; clothing</t>
  </si>
  <si>
    <t>Gym &amp; wellness</t>
  </si>
  <si>
    <t>Hobbies &amp; sport</t>
  </si>
  <si>
    <t>Gifts &amp; donations</t>
  </si>
  <si>
    <t>Personal care</t>
  </si>
  <si>
    <t>Other lifestyle spend</t>
  </si>
  <si>
    <t>List every debt you're paying off EXCEPT your bond/rent, which is tracked on the Living Expenses tab. Blue cells are for your input; figures below are sample numbers to replace with your own.</t>
  </si>
  <si>
    <t>Debt Name</t>
  </si>
  <si>
    <t>Type</t>
  </si>
  <si>
    <t>Outstanding Balance (R)</t>
  </si>
  <si>
    <t>Interest Rate (%)</t>
  </si>
  <si>
    <t>Minimum Payment (R)</t>
  </si>
  <si>
    <t>Extra Payment (R)</t>
  </si>
  <si>
    <t>Total Monthly Payment (R)</t>
  </si>
  <si>
    <t>Credit card</t>
  </si>
  <si>
    <t>Revolving credit</t>
  </si>
  <si>
    <t>Store card / account</t>
  </si>
  <si>
    <t>Personal loan</t>
  </si>
  <si>
    <t>Instalment loan</t>
  </si>
  <si>
    <t>Vehicle finance</t>
  </si>
  <si>
    <t>Student loan</t>
  </si>
  <si>
    <t>Other debt</t>
  </si>
  <si>
    <t>Debt-to-Income Ratio, excl. bond (this tab's total ÷ take-home income)</t>
  </si>
  <si>
    <t>Debt-to-Income Ratio, incl. bond/rent (lender-style check) — SA banks' ceiling is ~36% of gross income</t>
  </si>
  <si>
    <t>What you're putting away for the future — split into pre-tax (deducted from your salary before it hits your bank account, e.g. an employer pension or RA via payroll) and post-tax (paid from your take-home pay). This matters because your take-home income above already excludes pre-tax contributions — including them again in the % splits would overstate things.</t>
  </si>
  <si>
    <t>Retirement annuity / pension (pre-tax, via payroll)</t>
  </si>
  <si>
    <t>Retirement annuity (post-tax / debit order)</t>
  </si>
  <si>
    <t>If you pay this yourself, not via payroll</t>
  </si>
  <si>
    <t>Tax-free savings account (TFSA)</t>
  </si>
  <si>
    <t>Unit trusts / ETFs</t>
  </si>
  <si>
    <t>Emergency fund</t>
  </si>
  <si>
    <t>Endowment / other investment</t>
  </si>
  <si>
    <t>Other savings</t>
  </si>
  <si>
    <t xml:space="preserve">Not part of your take-home pay </t>
  </si>
  <si>
    <t>15% of monthly cost to company on payslip should be minimum</t>
  </si>
  <si>
    <t>My budget &amp; investing calculator</t>
  </si>
  <si>
    <t>How to use this workbook</t>
  </si>
  <si>
    <t>Monthly summary</t>
  </si>
  <si>
    <t>Pre-tax retirement (</t>
  </si>
  <si>
    <t>Debt snapshot</t>
  </si>
  <si>
    <t>Rule of thumb</t>
  </si>
  <si>
    <t>Monthly income</t>
  </si>
  <si>
    <t>Total monthly income (take-home)</t>
  </si>
  <si>
    <t>Living expenses (essential/fixed)</t>
  </si>
  <si>
    <t>Total living expenses</t>
  </si>
  <si>
    <t>Lifestyle (discretionary)</t>
  </si>
  <si>
    <t>Total lifestyle spend</t>
  </si>
  <si>
    <t>Debt tracker</t>
  </si>
  <si>
    <t>Total (excl. bond)</t>
  </si>
  <si>
    <t>Affordability check (debt to income)</t>
  </si>
  <si>
    <t>Investing &amp; savings</t>
  </si>
  <si>
    <t>Pre-tax (deducted via payroll, before take-home pay — informational only)</t>
  </si>
  <si>
    <t>Total pre-tax (informational — excluded from % of income below)</t>
  </si>
  <si>
    <t>Post-tax (from your take-home pay)</t>
  </si>
  <si>
    <t>Total post-tax investing &amp; savings</t>
  </si>
  <si>
    <t>Important information</t>
  </si>
  <si>
    <t>All information and opinions provided are of a general nature and are not intended to address the circumstances of any particular individual or</t>
  </si>
  <si>
    <t>entity. We are not acting and do not purport to act in any way as an adviser or in a fiduciary capacity. No one should act upon such information or</t>
  </si>
  <si>
    <t>opinion without appropriate professional advice after a thorough examination of a particular situation. We endeavour to provide accurate and</t>
  </si>
  <si>
    <t>timely information, but we make no representation or warranty, express or implied, with respect to the correctness, accuracy or completeness of</t>
  </si>
  <si>
    <t>the information and opinions. We do not undertake to update, modify or amend the information on a frequent basis or to advise any person if such</t>
  </si>
  <si>
    <t>information subsequently becomes inaccurate. Any representation or opinion is provided for information purposes only. Ninety One Investment</t>
  </si>
  <si>
    <t>Platform (Pty) Ltd and Ninety One SA (Pty) Ltd are authorised financial services providers. 36 Hans Strijdom Avenue Foreshore, Cape Town 8001</t>
  </si>
  <si>
    <t>Telephone: +27 (0)21 901 1000 Client service support: 0860 500 100 Email: clientservice@ninetyone.com www.ninetyone.com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</si>
</sst>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#,##0;[Red]&quot;-R&quot;#,##0;\-"/>
    <numFmt numFmtId="165" formatCode="0.0%"/>
  </numFmts>
  <fonts count="15" x14ac:knownFonts="1">
    <font>
      <sz val="11"/>
      <color theme="1"/>
      <name val="Calibri"/>
      <family val="2"/>
      <charset val="1"/>
    </font>
    <font>
      <b/>
      <sz val="16"/>
      <color rgb="FF1F3864"/>
      <name val="Arial"/>
      <family val="2"/>
    </font>
    <font>
      <i/>
      <sz val="9"/>
      <color rgb="FF808080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1"/>
      <color rgb="FF000000"/>
      <name val="Arial"/>
      <family val="2"/>
    </font>
    <font>
      <i/>
      <sz val="8"/>
      <color rgb="FF808080"/>
      <name val="Arial"/>
      <family val="2"/>
    </font>
    <font>
      <sz val="11"/>
      <color rgb="FF0000FF"/>
      <name val="Arial"/>
      <family val="2"/>
    </font>
    <font>
      <i/>
      <sz val="11"/>
      <color rgb="FF0000FF"/>
      <name val="Arial"/>
      <family val="2"/>
    </font>
    <font>
      <b/>
      <sz val="10"/>
      <color rgb="FF1F3864"/>
      <name val="Arial"/>
      <family val="2"/>
    </font>
    <font>
      <b/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4472C4"/>
        <bgColor rgb="FF4F81BD"/>
      </patternFill>
    </fill>
    <fill>
      <patternFill patternType="solid">
        <fgColor rgb="FFD9E2F3"/>
        <bgColor rgb="FFD9D9D9"/>
      </patternFill>
    </fill>
    <fill>
      <patternFill patternType="solid">
        <fgColor rgb="FFFFF2CC"/>
        <bgColor rgb="FFFFFFFF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7" fillId="4" borderId="1" xfId="0" applyNumberFormat="1" applyFont="1" applyFill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0" fontId="8" fillId="0" borderId="1" xfId="0" applyFont="1" applyBorder="1"/>
    <xf numFmtId="164" fontId="7" fillId="5" borderId="1" xfId="0" applyNumberFormat="1" applyFont="1" applyFill="1" applyBorder="1"/>
    <xf numFmtId="165" fontId="7" fillId="5" borderId="1" xfId="0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4" fontId="11" fillId="0" borderId="1" xfId="0" applyNumberFormat="1" applyFont="1" applyBorder="1"/>
    <xf numFmtId="0" fontId="12" fillId="0" borderId="1" xfId="0" applyFont="1" applyBorder="1"/>
    <xf numFmtId="10" fontId="11" fillId="0" borderId="1" xfId="0" applyNumberFormat="1" applyFont="1" applyBorder="1"/>
    <xf numFmtId="0" fontId="0" fillId="4" borderId="0" xfId="0" applyFill="1"/>
    <xf numFmtId="165" fontId="7" fillId="0" borderId="1" xfId="0" applyNumberFormat="1" applyFont="1" applyBorder="1"/>
    <xf numFmtId="0" fontId="9" fillId="4" borderId="0" xfId="0" applyFont="1" applyFill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3" fillId="4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6" fillId="0" borderId="2" xfId="0" applyFont="1" applyBorder="1"/>
    <xf numFmtId="0" fontId="6" fillId="0" borderId="1" xfId="0" applyFont="1" applyBorder="1"/>
    <xf numFmtId="0" fontId="9" fillId="0" borderId="1" xfId="0" applyFont="1" applyBorder="1"/>
    <xf numFmtId="0" fontId="2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8" fillId="0" borderId="0" xfId="0" applyFont="1"/>
    <xf numFmtId="0" fontId="0" fillId="6" borderId="0" xfId="0" applyFill="1"/>
    <xf numFmtId="0" fontId="14" fillId="6" borderId="0" xfId="0" applyFont="1" applyFill="1"/>
    <xf numFmtId="0" fontId="0" fillId="0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C0504D"/>
      <rgbColor rgb="FFFFF2CC"/>
      <rgbColor rgb="FFD9E2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4BACC6"/>
      <rgbColor rgb="FF9BBB59"/>
      <rgbColor rgb="FFFFCC00"/>
      <rgbColor rgb="FFFF9900"/>
      <rgbColor rgb="FFFF6600"/>
      <rgbColor rgb="FF8064A2"/>
      <rgbColor rgb="FF969696"/>
      <rgbColor rgb="FF1F3864"/>
      <rgbColor rgb="FF4F81BD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Where your income goes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dPt>
            <c:idx val="0"/>
            <c:bubble3D val="0"/>
            <c:spPr>
              <a:solidFill>
                <a:srgbClr val="4F81BD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778-4695-87FA-06C02B92FD69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78-4695-87FA-06C02B92FD69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78-4695-87FA-06C02B92FD69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78-4695-87FA-06C02B92FD69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78-4695-87FA-06C02B92FD69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u="none" strike="noStrike">
                      <a:solidFill>
                        <a:sysClr val="windowText" lastClr="000000"/>
                      </a:solidFill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8778-4695-87FA-06C02B92FD69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u="none" strike="noStrike">
                      <a:solidFill>
                        <a:sysClr val="windowText" lastClr="000000"/>
                      </a:solidFill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8778-4695-87FA-06C02B92FD69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u="none" strike="noStrike">
                      <a:solidFill>
                        <a:sysClr val="windowText" lastClr="000000"/>
                      </a:solidFill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8778-4695-87FA-06C02B92FD69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u="none" strike="noStrike">
                      <a:solidFill>
                        <a:sysClr val="windowText" lastClr="000000"/>
                      </a:solidFill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8778-4695-87FA-06C02B92FD69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u="none" strike="noStrike">
                      <a:solidFill>
                        <a:sysClr val="windowText" lastClr="000000"/>
                      </a:solidFill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8778-4695-87FA-06C02B92FD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solidFill>
                      <a:sysClr val="windowText" lastClr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1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Dashboard!$A$15:$A$19</c:f>
              <c:strCache>
                <c:ptCount val="5"/>
                <c:pt idx="0">
                  <c:v>Living Expenses (incl. bond/rent)</c:v>
                </c:pt>
                <c:pt idx="1">
                  <c:v>Lifestyle (Discretionary)</c:v>
                </c:pt>
                <c:pt idx="2">
                  <c:v>Debt Repayments (excl. bond)</c:v>
                </c:pt>
                <c:pt idx="3">
                  <c:v>Investing &amp; Savings (post-tax)</c:v>
                </c:pt>
                <c:pt idx="4">
                  <c:v>Net Surplus / (Deficit)</c:v>
                </c:pt>
              </c:strCache>
            </c:strRef>
          </c:cat>
          <c:val>
            <c:numRef>
              <c:f>Dashboard!$C$15:$C$19</c:f>
              <c:numCache>
                <c:formatCode>\R#,##0;[Red]"-R"#,##0;\-</c:formatCode>
                <c:ptCount val="5"/>
                <c:pt idx="0">
                  <c:v>33400</c:v>
                </c:pt>
                <c:pt idx="1">
                  <c:v>9100</c:v>
                </c:pt>
                <c:pt idx="2">
                  <c:v>8550</c:v>
                </c:pt>
                <c:pt idx="3">
                  <c:v>4000</c:v>
                </c:pt>
                <c:pt idx="4">
                  <c:v>-1750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78-4695-87FA-06C02B92F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14</xdr:col>
      <xdr:colOff>292320</xdr:colOff>
      <xdr:row>15</xdr:row>
      <xdr:rowOff>153360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tabSelected="1" zoomScaleNormal="100" workbookViewId="0">
      <selection activeCell="C58" sqref="C58"/>
    </sheetView>
  </sheetViews>
  <sheetFormatPr defaultColWidth="8.7109375" defaultRowHeight="15" x14ac:dyDescent="0.25"/>
  <cols>
    <col min="1" max="1" width="32" customWidth="1"/>
    <col min="2" max="2" width="17.5703125" customWidth="1"/>
    <col min="3" max="3" width="18" customWidth="1"/>
    <col min="4" max="4" width="14" customWidth="1"/>
    <col min="5" max="5" width="73.42578125" customWidth="1"/>
    <col min="6" max="12" width="10" customWidth="1"/>
  </cols>
  <sheetData>
    <row r="1" spans="1:6" ht="20.25" x14ac:dyDescent="0.25">
      <c r="A1" s="18" t="s">
        <v>96</v>
      </c>
      <c r="B1" s="18"/>
      <c r="C1" s="18"/>
      <c r="D1" s="18"/>
      <c r="E1" s="18"/>
      <c r="F1" s="18"/>
    </row>
    <row r="2" spans="1:6" x14ac:dyDescent="0.25">
      <c r="A2" s="30" t="s">
        <v>0</v>
      </c>
      <c r="B2" s="30"/>
      <c r="C2" s="30"/>
      <c r="D2" s="30"/>
      <c r="E2" s="30"/>
      <c r="F2" s="30"/>
    </row>
    <row r="4" spans="1:6" x14ac:dyDescent="0.25">
      <c r="A4" s="21" t="s">
        <v>97</v>
      </c>
      <c r="B4" s="21"/>
      <c r="C4" s="21"/>
      <c r="D4" s="21"/>
      <c r="E4" s="21"/>
      <c r="F4" s="21"/>
    </row>
    <row r="5" spans="1:6" ht="25.5" customHeight="1" x14ac:dyDescent="0.25">
      <c r="A5" s="29" t="s">
        <v>1</v>
      </c>
      <c r="B5" s="29"/>
      <c r="C5" s="29"/>
      <c r="D5" s="29"/>
      <c r="E5" s="29"/>
      <c r="F5" s="29"/>
    </row>
    <row r="6" spans="1:6" ht="25.5" customHeight="1" x14ac:dyDescent="0.25">
      <c r="A6" s="29" t="s">
        <v>2</v>
      </c>
      <c r="B6" s="29"/>
      <c r="C6" s="29"/>
      <c r="D6" s="29"/>
      <c r="E6" s="29"/>
      <c r="F6" s="29"/>
    </row>
    <row r="7" spans="1:6" ht="25.5" customHeight="1" x14ac:dyDescent="0.25">
      <c r="A7" s="29" t="s">
        <v>3</v>
      </c>
      <c r="B7" s="29"/>
      <c r="C7" s="29"/>
      <c r="D7" s="29"/>
      <c r="E7" s="29"/>
      <c r="F7" s="29"/>
    </row>
    <row r="8" spans="1:6" ht="25.5" customHeight="1" x14ac:dyDescent="0.25">
      <c r="A8" s="29" t="s">
        <v>4</v>
      </c>
      <c r="B8" s="29"/>
      <c r="C8" s="29"/>
      <c r="D8" s="29"/>
      <c r="E8" s="29"/>
      <c r="F8" s="29"/>
    </row>
    <row r="9" spans="1:6" ht="25.5" customHeight="1" x14ac:dyDescent="0.25">
      <c r="A9" s="29" t="s">
        <v>5</v>
      </c>
      <c r="B9" s="29"/>
      <c r="C9" s="29"/>
      <c r="D9" s="29"/>
      <c r="E9" s="29"/>
      <c r="F9" s="29"/>
    </row>
    <row r="10" spans="1:6" ht="25.5" customHeight="1" x14ac:dyDescent="0.25">
      <c r="A10" s="29" t="s">
        <v>6</v>
      </c>
      <c r="B10" s="29"/>
      <c r="C10" s="29"/>
      <c r="D10" s="29"/>
      <c r="E10" s="29"/>
      <c r="F10" s="29"/>
    </row>
    <row r="12" spans="1:6" x14ac:dyDescent="0.25">
      <c r="A12" s="21" t="s">
        <v>98</v>
      </c>
      <c r="B12" s="21"/>
      <c r="C12" s="21"/>
      <c r="D12" s="21"/>
    </row>
    <row r="13" spans="1:6" ht="15" customHeight="1" x14ac:dyDescent="0.25">
      <c r="A13" s="28" t="s">
        <v>7</v>
      </c>
      <c r="B13" s="28"/>
      <c r="C13" s="2" t="s">
        <v>8</v>
      </c>
      <c r="D13" s="2" t="s">
        <v>9</v>
      </c>
      <c r="E13" s="2" t="s">
        <v>10</v>
      </c>
    </row>
    <row r="14" spans="1:6" x14ac:dyDescent="0.25">
      <c r="A14" s="25" t="s">
        <v>11</v>
      </c>
      <c r="B14" s="25"/>
      <c r="C14" s="4">
        <f ca="1">Income!$C$13</f>
        <v>53300</v>
      </c>
    </row>
    <row r="15" spans="1:6" x14ac:dyDescent="0.25">
      <c r="A15" s="25" t="s">
        <v>12</v>
      </c>
      <c r="B15" s="25"/>
      <c r="C15" s="5">
        <f>'Living Expenses'!$C$17</f>
        <v>33400</v>
      </c>
      <c r="D15" s="6">
        <f t="shared" ref="D15:D20" ca="1" si="0">C15/$C$14</f>
        <v>0.62664165103189495</v>
      </c>
      <c r="E15" s="7" t="s">
        <v>13</v>
      </c>
    </row>
    <row r="16" spans="1:6" x14ac:dyDescent="0.25">
      <c r="A16" s="25" t="s">
        <v>14</v>
      </c>
      <c r="B16" s="25"/>
      <c r="C16" s="5">
        <f>Lifestyle!$C$16</f>
        <v>9100</v>
      </c>
      <c r="D16" s="6">
        <f t="shared" ca="1" si="0"/>
        <v>0.17073170731707318</v>
      </c>
      <c r="E16" s="7" t="s">
        <v>15</v>
      </c>
    </row>
    <row r="17" spans="1:6" x14ac:dyDescent="0.25">
      <c r="A17" s="25" t="s">
        <v>16</v>
      </c>
      <c r="B17" s="25"/>
      <c r="C17" s="5">
        <f>Debt!$G$13</f>
        <v>8550</v>
      </c>
      <c r="D17" s="6">
        <f t="shared" ca="1" si="0"/>
        <v>0.16041275797373358</v>
      </c>
      <c r="E17" s="7" t="s">
        <v>17</v>
      </c>
    </row>
    <row r="18" spans="1:6" x14ac:dyDescent="0.25">
      <c r="A18" s="25" t="s">
        <v>18</v>
      </c>
      <c r="B18" s="25"/>
      <c r="C18" s="5">
        <f>'Investing &amp; Savings'!$C$21</f>
        <v>4000</v>
      </c>
      <c r="D18" s="6">
        <f t="shared" ca="1" si="0"/>
        <v>7.5046904315197005E-2</v>
      </c>
      <c r="E18" s="7" t="s">
        <v>19</v>
      </c>
    </row>
    <row r="19" spans="1:6" x14ac:dyDescent="0.25">
      <c r="A19" s="26" t="s">
        <v>20</v>
      </c>
      <c r="B19" s="26"/>
      <c r="C19" s="8">
        <f ca="1">C14-SUM(C15:C18)</f>
        <v>-1750</v>
      </c>
      <c r="D19" s="9">
        <f t="shared" ca="1" si="0"/>
        <v>-3.283302063789869E-2</v>
      </c>
    </row>
    <row r="20" spans="1:6" x14ac:dyDescent="0.25">
      <c r="A20" s="27" t="s">
        <v>21</v>
      </c>
      <c r="B20" s="27"/>
      <c r="C20" s="10">
        <f ca="1">SUM(C15:C19)</f>
        <v>53300</v>
      </c>
      <c r="D20" s="11">
        <f t="shared" ca="1" si="0"/>
        <v>1</v>
      </c>
    </row>
    <row r="22" spans="1:6" x14ac:dyDescent="0.25">
      <c r="A22" s="21" t="s">
        <v>99</v>
      </c>
      <c r="B22" s="21"/>
      <c r="C22" s="21"/>
      <c r="D22" s="21"/>
    </row>
    <row r="23" spans="1:6" ht="25.5" customHeight="1" x14ac:dyDescent="0.25">
      <c r="A23" s="19" t="s">
        <v>22</v>
      </c>
      <c r="B23" s="19"/>
      <c r="C23" s="19"/>
      <c r="D23" s="19"/>
    </row>
    <row r="24" spans="1:6" x14ac:dyDescent="0.25">
      <c r="A24" s="24" t="s">
        <v>23</v>
      </c>
      <c r="B24" s="24"/>
      <c r="C24" s="5">
        <f>'Investing &amp; Savings'!$C$8</f>
        <v>3500</v>
      </c>
      <c r="E24" s="7" t="s">
        <v>95</v>
      </c>
    </row>
    <row r="26" spans="1:6" x14ac:dyDescent="0.25">
      <c r="A26" s="21" t="s">
        <v>100</v>
      </c>
      <c r="B26" s="21"/>
      <c r="C26" s="21"/>
      <c r="D26" s="21"/>
    </row>
    <row r="27" spans="1:6" x14ac:dyDescent="0.25">
      <c r="A27" s="24" t="s">
        <v>24</v>
      </c>
      <c r="B27" s="24"/>
      <c r="C27" s="5">
        <f>Debt!$C$13</f>
        <v>239000</v>
      </c>
    </row>
    <row r="28" spans="1:6" x14ac:dyDescent="0.25">
      <c r="A28" s="24" t="s">
        <v>25</v>
      </c>
      <c r="B28" s="24"/>
      <c r="C28" s="5">
        <f>Debt!$G$13</f>
        <v>8550</v>
      </c>
    </row>
    <row r="29" spans="1:6" x14ac:dyDescent="0.25">
      <c r="A29" s="24" t="s">
        <v>26</v>
      </c>
      <c r="B29" s="24"/>
      <c r="C29" s="9">
        <f ca="1">Debt!$G$17</f>
        <v>0.42307692307692307</v>
      </c>
    </row>
    <row r="31" spans="1:6" x14ac:dyDescent="0.25">
      <c r="A31" s="21" t="s">
        <v>101</v>
      </c>
      <c r="B31" s="21"/>
      <c r="C31" s="21"/>
      <c r="D31" s="21"/>
      <c r="E31" s="21"/>
      <c r="F31" s="21"/>
    </row>
    <row r="32" spans="1:6" ht="84.75" customHeight="1" x14ac:dyDescent="0.25">
      <c r="A32" s="22" t="s">
        <v>27</v>
      </c>
      <c r="B32" s="22"/>
      <c r="C32" s="22"/>
      <c r="D32" s="22"/>
      <c r="E32" s="22"/>
      <c r="F32" s="22"/>
    </row>
    <row r="34" spans="1:6" ht="24" customHeight="1" x14ac:dyDescent="0.25">
      <c r="A34" s="23" t="s">
        <v>28</v>
      </c>
      <c r="B34" s="23"/>
      <c r="C34" s="23"/>
      <c r="D34" s="23"/>
      <c r="E34" s="23"/>
      <c r="F34" s="23"/>
    </row>
    <row r="36" spans="1:6" x14ac:dyDescent="0.25">
      <c r="A36" s="34" t="s">
        <v>116</v>
      </c>
      <c r="B36" s="33"/>
      <c r="C36" s="33"/>
      <c r="D36" s="33"/>
      <c r="E36" s="33"/>
      <c r="F36" s="33"/>
    </row>
    <row r="37" spans="1:6" x14ac:dyDescent="0.25">
      <c r="A37" t="s">
        <v>117</v>
      </c>
    </row>
    <row r="38" spans="1:6" x14ac:dyDescent="0.25">
      <c r="A38" t="s">
        <v>118</v>
      </c>
    </row>
    <row r="39" spans="1:6" x14ac:dyDescent="0.25">
      <c r="A39" t="s">
        <v>119</v>
      </c>
    </row>
    <row r="40" spans="1:6" x14ac:dyDescent="0.25">
      <c r="A40" t="s">
        <v>120</v>
      </c>
    </row>
    <row r="41" spans="1:6" x14ac:dyDescent="0.25">
      <c r="A41" t="s">
        <v>121</v>
      </c>
    </row>
    <row r="42" spans="1:6" x14ac:dyDescent="0.25">
      <c r="A42" t="s">
        <v>122</v>
      </c>
    </row>
    <row r="43" spans="1:6" x14ac:dyDescent="0.25">
      <c r="A43" t="s">
        <v>123</v>
      </c>
    </row>
    <row r="44" spans="1:6" x14ac:dyDescent="0.25">
      <c r="A44" t="s">
        <v>124</v>
      </c>
    </row>
  </sheetData>
  <mergeCells count="28">
    <mergeCell ref="A1:F1"/>
    <mergeCell ref="A2:F2"/>
    <mergeCell ref="A4:F4"/>
    <mergeCell ref="A5:F5"/>
    <mergeCell ref="A6:F6"/>
    <mergeCell ref="A7:F7"/>
    <mergeCell ref="A8:F8"/>
    <mergeCell ref="A9:F9"/>
    <mergeCell ref="A10:F10"/>
    <mergeCell ref="A12:D12"/>
    <mergeCell ref="A13:B13"/>
    <mergeCell ref="A14:B14"/>
    <mergeCell ref="A15:B15"/>
    <mergeCell ref="A16:B16"/>
    <mergeCell ref="A17:B17"/>
    <mergeCell ref="A18:B18"/>
    <mergeCell ref="A19:B19"/>
    <mergeCell ref="A20:B20"/>
    <mergeCell ref="A22:D22"/>
    <mergeCell ref="A23:D23"/>
    <mergeCell ref="A31:F31"/>
    <mergeCell ref="A32:F32"/>
    <mergeCell ref="A34:F34"/>
    <mergeCell ref="A24:B24"/>
    <mergeCell ref="A26:D26"/>
    <mergeCell ref="A27:B27"/>
    <mergeCell ref="A28:B28"/>
    <mergeCell ref="A29:B29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showGridLines="0" zoomScaleNormal="100" workbookViewId="0">
      <selection activeCell="F1" sqref="F1:F1048576"/>
    </sheetView>
  </sheetViews>
  <sheetFormatPr defaultColWidth="8.7109375" defaultRowHeight="15" x14ac:dyDescent="0.25"/>
  <cols>
    <col min="1" max="1" width="38" customWidth="1"/>
    <col min="2" max="2" width="53.85546875" customWidth="1"/>
    <col min="3" max="3" width="19" bestFit="1" customWidth="1"/>
  </cols>
  <sheetData>
    <row r="1" spans="1:6" ht="20.25" x14ac:dyDescent="0.25">
      <c r="A1" s="18" t="s">
        <v>102</v>
      </c>
      <c r="B1" s="18"/>
      <c r="C1" s="18"/>
    </row>
    <row r="2" spans="1:6" x14ac:dyDescent="0.25">
      <c r="A2" s="3" t="s">
        <v>29</v>
      </c>
      <c r="B2" s="3"/>
      <c r="C2" s="3"/>
    </row>
    <row r="3" spans="1:6" ht="25.5" customHeight="1" x14ac:dyDescent="0.25">
      <c r="A3" s="2" t="s">
        <v>7</v>
      </c>
      <c r="B3" s="2" t="s">
        <v>30</v>
      </c>
      <c r="C3" s="2" t="s">
        <v>31</v>
      </c>
    </row>
    <row r="4" spans="1:6" x14ac:dyDescent="0.25">
      <c r="A4" s="1" t="s">
        <v>32</v>
      </c>
      <c r="B4" s="1" t="s">
        <v>33</v>
      </c>
      <c r="C4" s="12">
        <v>50000</v>
      </c>
    </row>
    <row r="5" spans="1:6" x14ac:dyDescent="0.25">
      <c r="A5" s="1" t="s">
        <v>34</v>
      </c>
      <c r="B5" s="1" t="s">
        <v>35</v>
      </c>
      <c r="C5" s="12">
        <v>2500</v>
      </c>
    </row>
    <row r="6" spans="1:6" x14ac:dyDescent="0.25">
      <c r="A6" s="1" t="s">
        <v>36</v>
      </c>
      <c r="B6" s="1"/>
      <c r="C6" s="12">
        <v>0</v>
      </c>
    </row>
    <row r="7" spans="1:6" x14ac:dyDescent="0.25">
      <c r="A7" s="1" t="s">
        <v>37</v>
      </c>
      <c r="B7" s="1"/>
      <c r="C7" s="12">
        <v>800</v>
      </c>
    </row>
    <row r="8" spans="1:6" x14ac:dyDescent="0.25">
      <c r="A8" s="1" t="s">
        <v>38</v>
      </c>
      <c r="B8" s="1" t="s">
        <v>39</v>
      </c>
      <c r="C8" s="12">
        <v>0</v>
      </c>
    </row>
    <row r="9" spans="1:6" x14ac:dyDescent="0.25">
      <c r="A9" s="1" t="s">
        <v>40</v>
      </c>
      <c r="B9" s="1"/>
      <c r="C9" s="12">
        <v>0</v>
      </c>
    </row>
    <row r="10" spans="1:6" x14ac:dyDescent="0.25">
      <c r="A10" s="13" t="s">
        <v>41</v>
      </c>
      <c r="B10" s="1"/>
      <c r="C10" s="12">
        <v>0</v>
      </c>
    </row>
    <row r="11" spans="1:6" x14ac:dyDescent="0.25">
      <c r="A11" s="13" t="s">
        <v>41</v>
      </c>
      <c r="B11" s="1"/>
      <c r="C11" s="12">
        <v>0</v>
      </c>
    </row>
    <row r="13" spans="1:6" x14ac:dyDescent="0.25">
      <c r="A13" s="17" t="s">
        <v>103</v>
      </c>
      <c r="B13" s="17"/>
      <c r="C13" s="4">
        <f>SUM(C4:C11)</f>
        <v>53300</v>
      </c>
    </row>
    <row r="16" spans="1:6" x14ac:dyDescent="0.25">
      <c r="A16" s="34" t="s">
        <v>116</v>
      </c>
      <c r="B16" s="33"/>
      <c r="C16" s="33"/>
      <c r="D16" s="33"/>
      <c r="E16" s="33"/>
      <c r="F16" s="33"/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</sheetData>
  <mergeCells count="2">
    <mergeCell ref="A1:C1"/>
    <mergeCell ref="A13:B1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"/>
  <sheetViews>
    <sheetView showGridLines="0" zoomScaleNormal="100" workbookViewId="0">
      <selection activeCell="L14" sqref="L14"/>
    </sheetView>
  </sheetViews>
  <sheetFormatPr defaultColWidth="8.7109375" defaultRowHeight="15" x14ac:dyDescent="0.25"/>
  <cols>
    <col min="1" max="1" width="54.140625" bestFit="1" customWidth="1"/>
    <col min="2" max="2" width="32" customWidth="1"/>
    <col min="3" max="3" width="18" customWidth="1"/>
    <col min="4" max="4" width="34.42578125" customWidth="1"/>
  </cols>
  <sheetData>
    <row r="1" spans="1:4" ht="20.25" x14ac:dyDescent="0.25">
      <c r="A1" s="18" t="s">
        <v>104</v>
      </c>
      <c r="B1" s="18"/>
      <c r="C1" s="18"/>
    </row>
    <row r="2" spans="1:4" ht="39.75" customHeight="1" x14ac:dyDescent="0.25">
      <c r="A2" s="31" t="s">
        <v>42</v>
      </c>
      <c r="B2" s="31"/>
      <c r="C2" s="31"/>
      <c r="D2" s="31"/>
    </row>
    <row r="3" spans="1:4" ht="25.5" x14ac:dyDescent="0.25">
      <c r="A3" s="2" t="s">
        <v>7</v>
      </c>
      <c r="B3" s="2" t="s">
        <v>30</v>
      </c>
      <c r="C3" s="2" t="s">
        <v>31</v>
      </c>
    </row>
    <row r="4" spans="1:4" x14ac:dyDescent="0.25">
      <c r="A4" s="1" t="s">
        <v>43</v>
      </c>
      <c r="B4" s="1" t="s">
        <v>44</v>
      </c>
      <c r="C4" s="12">
        <v>14000</v>
      </c>
    </row>
    <row r="5" spans="1:4" x14ac:dyDescent="0.25">
      <c r="A5" s="1" t="s">
        <v>45</v>
      </c>
      <c r="B5" s="1"/>
      <c r="C5" s="12">
        <v>1500</v>
      </c>
    </row>
    <row r="6" spans="1:4" x14ac:dyDescent="0.25">
      <c r="A6" s="1" t="s">
        <v>46</v>
      </c>
      <c r="B6" s="1"/>
      <c r="C6" s="12">
        <v>1800</v>
      </c>
    </row>
    <row r="7" spans="1:4" x14ac:dyDescent="0.25">
      <c r="A7" s="1" t="s">
        <v>47</v>
      </c>
      <c r="B7" s="1" t="s">
        <v>48</v>
      </c>
      <c r="C7" s="12">
        <v>4200</v>
      </c>
    </row>
    <row r="8" spans="1:4" x14ac:dyDescent="0.25">
      <c r="A8" s="1" t="s">
        <v>49</v>
      </c>
      <c r="B8" s="1"/>
      <c r="C8" s="12">
        <v>5500</v>
      </c>
    </row>
    <row r="9" spans="1:4" x14ac:dyDescent="0.25">
      <c r="A9" s="1" t="s">
        <v>50</v>
      </c>
      <c r="B9" s="1" t="s">
        <v>51</v>
      </c>
      <c r="C9" s="12">
        <v>3200</v>
      </c>
    </row>
    <row r="10" spans="1:4" x14ac:dyDescent="0.25">
      <c r="A10" s="1" t="s">
        <v>52</v>
      </c>
      <c r="B10" s="1"/>
      <c r="C10" s="12">
        <v>1200</v>
      </c>
    </row>
    <row r="11" spans="1:4" x14ac:dyDescent="0.25">
      <c r="A11" s="1" t="s">
        <v>53</v>
      </c>
      <c r="B11" s="1"/>
      <c r="C11" s="12">
        <v>0</v>
      </c>
    </row>
    <row r="12" spans="1:4" x14ac:dyDescent="0.25">
      <c r="A12" s="1" t="s">
        <v>54</v>
      </c>
      <c r="B12" s="1"/>
      <c r="C12" s="12">
        <v>1500</v>
      </c>
    </row>
    <row r="13" spans="1:4" x14ac:dyDescent="0.25">
      <c r="A13" s="1" t="s">
        <v>55</v>
      </c>
      <c r="B13" s="1"/>
      <c r="C13" s="12">
        <v>500</v>
      </c>
    </row>
    <row r="14" spans="1:4" x14ac:dyDescent="0.25">
      <c r="A14" s="13" t="s">
        <v>41</v>
      </c>
      <c r="B14" s="1"/>
      <c r="C14" s="12">
        <v>0</v>
      </c>
    </row>
    <row r="15" spans="1:4" x14ac:dyDescent="0.25">
      <c r="A15" s="13" t="s">
        <v>41</v>
      </c>
      <c r="B15" s="1"/>
      <c r="C15" s="12">
        <v>0</v>
      </c>
    </row>
    <row r="17" spans="1:6" x14ac:dyDescent="0.25">
      <c r="A17" s="17" t="s">
        <v>105</v>
      </c>
      <c r="B17" s="17"/>
      <c r="C17" s="4">
        <f>SUM(C4:C15)</f>
        <v>33400</v>
      </c>
    </row>
    <row r="20" spans="1:6" x14ac:dyDescent="0.25">
      <c r="A20" s="34" t="s">
        <v>116</v>
      </c>
      <c r="B20" s="33"/>
      <c r="C20" s="33"/>
      <c r="D20" s="33"/>
      <c r="E20" s="35"/>
      <c r="F20" s="35"/>
    </row>
    <row r="21" spans="1:6" x14ac:dyDescent="0.25">
      <c r="A21" t="s">
        <v>117</v>
      </c>
    </row>
    <row r="22" spans="1:6" x14ac:dyDescent="0.25">
      <c r="A22" t="s">
        <v>118</v>
      </c>
    </row>
    <row r="23" spans="1:6" x14ac:dyDescent="0.25">
      <c r="A23" t="s">
        <v>119</v>
      </c>
    </row>
    <row r="24" spans="1:6" x14ac:dyDescent="0.25">
      <c r="A24" t="s">
        <v>120</v>
      </c>
    </row>
    <row r="25" spans="1:6" x14ac:dyDescent="0.25">
      <c r="A25" t="s">
        <v>121</v>
      </c>
    </row>
    <row r="26" spans="1:6" x14ac:dyDescent="0.25">
      <c r="A26" t="s">
        <v>122</v>
      </c>
    </row>
    <row r="27" spans="1:6" x14ac:dyDescent="0.25">
      <c r="A27" t="s">
        <v>123</v>
      </c>
    </row>
    <row r="28" spans="1:6" x14ac:dyDescent="0.25">
      <c r="A28" t="s">
        <v>124</v>
      </c>
    </row>
  </sheetData>
  <mergeCells count="3">
    <mergeCell ref="A1:C1"/>
    <mergeCell ref="A17:B17"/>
    <mergeCell ref="A2:D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showGridLines="0" zoomScaleNormal="100" workbookViewId="0">
      <selection activeCell="B31" sqref="B31"/>
    </sheetView>
  </sheetViews>
  <sheetFormatPr defaultColWidth="8.7109375" defaultRowHeight="15" x14ac:dyDescent="0.25"/>
  <cols>
    <col min="1" max="1" width="34" customWidth="1"/>
    <col min="2" max="2" width="50.5703125" customWidth="1"/>
    <col min="3" max="3" width="18" customWidth="1"/>
  </cols>
  <sheetData>
    <row r="1" spans="1:4" ht="20.25" x14ac:dyDescent="0.25">
      <c r="A1" s="18" t="s">
        <v>106</v>
      </c>
      <c r="B1" s="18"/>
      <c r="C1" s="18"/>
    </row>
    <row r="2" spans="1:4" ht="15" customHeight="1" x14ac:dyDescent="0.25">
      <c r="A2" s="31" t="s">
        <v>56</v>
      </c>
      <c r="B2" s="31"/>
      <c r="C2" s="31"/>
      <c r="D2" s="31"/>
    </row>
    <row r="3" spans="1:4" ht="25.5" x14ac:dyDescent="0.25">
      <c r="A3" s="2" t="s">
        <v>7</v>
      </c>
      <c r="B3" s="2" t="s">
        <v>30</v>
      </c>
      <c r="C3" s="2" t="s">
        <v>31</v>
      </c>
    </row>
    <row r="4" spans="1:4" x14ac:dyDescent="0.25">
      <c r="A4" s="1" t="s">
        <v>57</v>
      </c>
      <c r="B4" s="1"/>
      <c r="C4" s="12">
        <v>2200</v>
      </c>
    </row>
    <row r="5" spans="1:4" x14ac:dyDescent="0.25">
      <c r="A5" s="1" t="s">
        <v>58</v>
      </c>
      <c r="B5" s="1"/>
      <c r="C5" s="12">
        <v>600</v>
      </c>
    </row>
    <row r="6" spans="1:4" x14ac:dyDescent="0.25">
      <c r="A6" s="1" t="s">
        <v>59</v>
      </c>
      <c r="B6" s="1" t="s">
        <v>60</v>
      </c>
      <c r="C6" s="12">
        <v>2000</v>
      </c>
    </row>
    <row r="7" spans="1:4" x14ac:dyDescent="0.25">
      <c r="A7" s="1" t="s">
        <v>61</v>
      </c>
      <c r="B7" s="1"/>
      <c r="C7" s="12">
        <v>1500</v>
      </c>
    </row>
    <row r="8" spans="1:4" x14ac:dyDescent="0.25">
      <c r="A8" s="1" t="s">
        <v>62</v>
      </c>
      <c r="B8" s="1"/>
      <c r="C8" s="12">
        <v>700</v>
      </c>
    </row>
    <row r="9" spans="1:4" x14ac:dyDescent="0.25">
      <c r="A9" s="1" t="s">
        <v>63</v>
      </c>
      <c r="B9" s="1"/>
      <c r="C9" s="12">
        <v>500</v>
      </c>
    </row>
    <row r="10" spans="1:4" x14ac:dyDescent="0.25">
      <c r="A10" s="1" t="s">
        <v>64</v>
      </c>
      <c r="B10" s="1"/>
      <c r="C10" s="12">
        <v>500</v>
      </c>
    </row>
    <row r="11" spans="1:4" x14ac:dyDescent="0.25">
      <c r="A11" s="1" t="s">
        <v>65</v>
      </c>
      <c r="B11" s="1"/>
      <c r="C11" s="12">
        <v>600</v>
      </c>
    </row>
    <row r="12" spans="1:4" x14ac:dyDescent="0.25">
      <c r="A12" s="1" t="s">
        <v>66</v>
      </c>
      <c r="B12" s="1"/>
      <c r="C12" s="12">
        <v>500</v>
      </c>
    </row>
    <row r="13" spans="1:4" x14ac:dyDescent="0.25">
      <c r="A13" s="13" t="s">
        <v>41</v>
      </c>
      <c r="B13" s="1"/>
      <c r="C13" s="12">
        <v>0</v>
      </c>
    </row>
    <row r="14" spans="1:4" x14ac:dyDescent="0.25">
      <c r="A14" s="13" t="s">
        <v>41</v>
      </c>
      <c r="B14" s="1"/>
      <c r="C14" s="12">
        <v>0</v>
      </c>
    </row>
    <row r="16" spans="1:4" x14ac:dyDescent="0.25">
      <c r="A16" s="17" t="s">
        <v>107</v>
      </c>
      <c r="B16" s="17"/>
      <c r="C16" s="4">
        <f>SUM(C4:C14)</f>
        <v>9100</v>
      </c>
    </row>
    <row r="19" spans="1:6" x14ac:dyDescent="0.25">
      <c r="A19" s="34" t="s">
        <v>116</v>
      </c>
      <c r="B19" s="33"/>
      <c r="C19" s="33"/>
      <c r="D19" s="33"/>
      <c r="E19" s="33"/>
      <c r="F19" s="33"/>
    </row>
    <row r="20" spans="1:6" x14ac:dyDescent="0.25">
      <c r="A20" t="s">
        <v>117</v>
      </c>
    </row>
    <row r="21" spans="1:6" x14ac:dyDescent="0.25">
      <c r="A21" t="s">
        <v>118</v>
      </c>
    </row>
    <row r="22" spans="1:6" x14ac:dyDescent="0.25">
      <c r="A22" t="s">
        <v>119</v>
      </c>
    </row>
    <row r="23" spans="1:6" x14ac:dyDescent="0.25">
      <c r="A23" t="s">
        <v>120</v>
      </c>
    </row>
    <row r="24" spans="1:6" x14ac:dyDescent="0.25">
      <c r="A24" t="s">
        <v>121</v>
      </c>
    </row>
    <row r="25" spans="1:6" x14ac:dyDescent="0.25">
      <c r="A25" t="s">
        <v>122</v>
      </c>
    </row>
    <row r="26" spans="1:6" x14ac:dyDescent="0.25">
      <c r="A26" t="s">
        <v>123</v>
      </c>
    </row>
    <row r="27" spans="1:6" x14ac:dyDescent="0.25">
      <c r="A27" t="s">
        <v>124</v>
      </c>
    </row>
  </sheetData>
  <mergeCells count="3">
    <mergeCell ref="A1:C1"/>
    <mergeCell ref="A16:B16"/>
    <mergeCell ref="A2:D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showGridLines="0" zoomScaleNormal="100" workbookViewId="0">
      <selection activeCell="K21" sqref="K21"/>
    </sheetView>
  </sheetViews>
  <sheetFormatPr defaultColWidth="8.7109375" defaultRowHeight="15" x14ac:dyDescent="0.25"/>
  <cols>
    <col min="1" max="1" width="26" customWidth="1"/>
    <col min="2" max="2" width="18" customWidth="1"/>
    <col min="3" max="7" width="20" customWidth="1"/>
  </cols>
  <sheetData>
    <row r="1" spans="1:7" ht="20.25" x14ac:dyDescent="0.25">
      <c r="A1" s="18" t="s">
        <v>108</v>
      </c>
      <c r="B1" s="18"/>
      <c r="C1" s="18"/>
      <c r="D1" s="18"/>
      <c r="E1" s="18"/>
      <c r="F1" s="18"/>
      <c r="G1" s="18"/>
    </row>
    <row r="2" spans="1:7" ht="15" customHeight="1" x14ac:dyDescent="0.25">
      <c r="A2" s="3" t="s">
        <v>67</v>
      </c>
      <c r="B2" s="3"/>
      <c r="C2" s="3"/>
      <c r="D2" s="3"/>
      <c r="E2" s="3"/>
      <c r="F2" s="3"/>
      <c r="G2" s="3"/>
    </row>
    <row r="3" spans="1:7" ht="25.5" x14ac:dyDescent="0.25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  <c r="G3" s="2" t="s">
        <v>74</v>
      </c>
    </row>
    <row r="4" spans="1:7" x14ac:dyDescent="0.25">
      <c r="A4" s="1" t="s">
        <v>75</v>
      </c>
      <c r="B4" s="1" t="s">
        <v>76</v>
      </c>
      <c r="C4" s="12">
        <v>18000</v>
      </c>
      <c r="D4" s="14">
        <v>0.2175</v>
      </c>
      <c r="E4" s="12">
        <v>1200</v>
      </c>
      <c r="F4" s="12">
        <v>300</v>
      </c>
      <c r="G4" s="5">
        <f t="shared" ref="G4:G11" si="0">SUM(E4:F4)</f>
        <v>1500</v>
      </c>
    </row>
    <row r="5" spans="1:7" x14ac:dyDescent="0.25">
      <c r="A5" s="1" t="s">
        <v>77</v>
      </c>
      <c r="B5" s="1" t="s">
        <v>76</v>
      </c>
      <c r="C5" s="12">
        <v>6000</v>
      </c>
      <c r="D5" s="14">
        <v>0.24</v>
      </c>
      <c r="E5" s="12">
        <v>450</v>
      </c>
      <c r="F5" s="12">
        <v>0</v>
      </c>
      <c r="G5" s="5">
        <f t="shared" si="0"/>
        <v>450</v>
      </c>
    </row>
    <row r="6" spans="1:7" x14ac:dyDescent="0.25">
      <c r="A6" s="1" t="s">
        <v>78</v>
      </c>
      <c r="B6" s="1" t="s">
        <v>79</v>
      </c>
      <c r="C6" s="12">
        <v>35000</v>
      </c>
      <c r="D6" s="14">
        <v>0.185</v>
      </c>
      <c r="E6" s="12">
        <v>2100</v>
      </c>
      <c r="F6" s="12">
        <v>0</v>
      </c>
      <c r="G6" s="5">
        <f t="shared" si="0"/>
        <v>2100</v>
      </c>
    </row>
    <row r="7" spans="1:7" x14ac:dyDescent="0.25">
      <c r="A7" s="1" t="s">
        <v>80</v>
      </c>
      <c r="B7" s="1" t="s">
        <v>79</v>
      </c>
      <c r="C7" s="12">
        <v>180000</v>
      </c>
      <c r="D7" s="14">
        <v>0.115</v>
      </c>
      <c r="E7" s="12">
        <v>4500</v>
      </c>
      <c r="F7" s="12">
        <v>0</v>
      </c>
      <c r="G7" s="5">
        <f t="shared" si="0"/>
        <v>4500</v>
      </c>
    </row>
    <row r="8" spans="1:7" x14ac:dyDescent="0.25">
      <c r="A8" s="1" t="s">
        <v>81</v>
      </c>
      <c r="B8" s="1" t="s">
        <v>79</v>
      </c>
      <c r="C8" s="12">
        <v>0</v>
      </c>
      <c r="D8" s="14">
        <v>0.1</v>
      </c>
      <c r="E8" s="12">
        <v>0</v>
      </c>
      <c r="F8" s="12">
        <v>0</v>
      </c>
      <c r="G8" s="5">
        <f t="shared" si="0"/>
        <v>0</v>
      </c>
    </row>
    <row r="9" spans="1:7" x14ac:dyDescent="0.25">
      <c r="A9" s="1" t="s">
        <v>82</v>
      </c>
      <c r="B9" s="1"/>
      <c r="C9" s="12">
        <v>0</v>
      </c>
      <c r="D9" s="14">
        <v>0</v>
      </c>
      <c r="E9" s="12">
        <v>0</v>
      </c>
      <c r="F9" s="12">
        <v>0</v>
      </c>
      <c r="G9" s="5">
        <f t="shared" si="0"/>
        <v>0</v>
      </c>
    </row>
    <row r="10" spans="1:7" x14ac:dyDescent="0.25">
      <c r="A10" s="13" t="s">
        <v>41</v>
      </c>
      <c r="B10" s="1"/>
      <c r="C10" s="12">
        <v>0</v>
      </c>
      <c r="D10" s="14">
        <v>0</v>
      </c>
      <c r="E10" s="12">
        <v>0</v>
      </c>
      <c r="F10" s="12">
        <v>0</v>
      </c>
      <c r="G10" s="5">
        <f t="shared" si="0"/>
        <v>0</v>
      </c>
    </row>
    <row r="11" spans="1:7" x14ac:dyDescent="0.25">
      <c r="A11" s="13" t="s">
        <v>41</v>
      </c>
      <c r="B11" s="1"/>
      <c r="C11" s="12">
        <v>0</v>
      </c>
      <c r="D11" s="14">
        <v>0</v>
      </c>
      <c r="E11" s="12">
        <v>0</v>
      </c>
      <c r="F11" s="12">
        <v>0</v>
      </c>
      <c r="G11" s="5">
        <f t="shared" si="0"/>
        <v>0</v>
      </c>
    </row>
    <row r="13" spans="1:7" x14ac:dyDescent="0.25">
      <c r="A13" s="17" t="s">
        <v>109</v>
      </c>
      <c r="B13" s="17"/>
      <c r="C13" s="4">
        <f>SUM(C4:C11)</f>
        <v>239000</v>
      </c>
      <c r="D13" s="15"/>
      <c r="E13" s="4">
        <f>SUM(E4:E11)</f>
        <v>8250</v>
      </c>
      <c r="F13" s="4">
        <f>SUM(F4:F11)</f>
        <v>300</v>
      </c>
      <c r="G13" s="4">
        <f>SUM(G4:G11)</f>
        <v>8550</v>
      </c>
    </row>
    <row r="15" spans="1:7" x14ac:dyDescent="0.25">
      <c r="A15" s="20" t="s">
        <v>110</v>
      </c>
      <c r="B15" s="20"/>
      <c r="C15" s="20"/>
      <c r="D15" s="20"/>
      <c r="E15" s="20"/>
      <c r="F15" s="20"/>
      <c r="G15" s="20"/>
    </row>
    <row r="16" spans="1:7" x14ac:dyDescent="0.25">
      <c r="A16" s="32" t="s">
        <v>83</v>
      </c>
      <c r="B16" s="32"/>
      <c r="C16" s="32"/>
      <c r="D16" s="32"/>
      <c r="E16" s="32"/>
      <c r="F16" s="32"/>
      <c r="G16" s="16">
        <f ca="1">G13/Income!$C$13</f>
        <v>0.16041275797373358</v>
      </c>
    </row>
    <row r="17" spans="1:7" x14ac:dyDescent="0.25">
      <c r="A17" s="32" t="s">
        <v>84</v>
      </c>
      <c r="B17" s="32"/>
      <c r="C17" s="32"/>
      <c r="D17" s="32"/>
      <c r="E17" s="32"/>
      <c r="F17" s="32"/>
      <c r="G17" s="9">
        <f ca="1">(G13+'Living Expenses'!$C$4)/Income!$C$13</f>
        <v>0.42307692307692307</v>
      </c>
    </row>
    <row r="21" spans="1:7" x14ac:dyDescent="0.25">
      <c r="A21" s="34" t="s">
        <v>116</v>
      </c>
      <c r="B21" s="33"/>
      <c r="C21" s="33"/>
      <c r="D21" s="33"/>
      <c r="E21" s="33"/>
      <c r="F21" s="33"/>
      <c r="G21" s="33"/>
    </row>
    <row r="22" spans="1:7" x14ac:dyDescent="0.25">
      <c r="A22" t="s">
        <v>117</v>
      </c>
    </row>
    <row r="23" spans="1:7" x14ac:dyDescent="0.25">
      <c r="A23" t="s">
        <v>118</v>
      </c>
    </row>
    <row r="24" spans="1:7" x14ac:dyDescent="0.25">
      <c r="A24" t="s">
        <v>119</v>
      </c>
    </row>
    <row r="25" spans="1:7" x14ac:dyDescent="0.25">
      <c r="A25" t="s">
        <v>120</v>
      </c>
    </row>
    <row r="26" spans="1:7" x14ac:dyDescent="0.25">
      <c r="A26" t="s">
        <v>121</v>
      </c>
    </row>
    <row r="27" spans="1:7" x14ac:dyDescent="0.25">
      <c r="A27" t="s">
        <v>122</v>
      </c>
    </row>
    <row r="28" spans="1:7" x14ac:dyDescent="0.25">
      <c r="A28" t="s">
        <v>123</v>
      </c>
    </row>
    <row r="29" spans="1:7" x14ac:dyDescent="0.25">
      <c r="A29" t="s">
        <v>124</v>
      </c>
    </row>
  </sheetData>
  <mergeCells count="5">
    <mergeCell ref="A17:F17"/>
    <mergeCell ref="A1:G1"/>
    <mergeCell ref="A13:B13"/>
    <mergeCell ref="A15:G15"/>
    <mergeCell ref="A16:F16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showGridLines="0" zoomScaleNormal="100" workbookViewId="0">
      <selection activeCell="J29" sqref="J29"/>
    </sheetView>
  </sheetViews>
  <sheetFormatPr defaultColWidth="8.7109375" defaultRowHeight="15" x14ac:dyDescent="0.25"/>
  <cols>
    <col min="1" max="1" width="47.42578125" bestFit="1" customWidth="1"/>
    <col min="2" max="2" width="36.42578125" bestFit="1" customWidth="1"/>
    <col min="3" max="3" width="18" customWidth="1"/>
  </cols>
  <sheetData>
    <row r="1" spans="1:3" ht="20.25" x14ac:dyDescent="0.25">
      <c r="A1" s="18" t="s">
        <v>111</v>
      </c>
      <c r="B1" s="18"/>
      <c r="C1" s="18"/>
    </row>
    <row r="2" spans="1:3" ht="49.5" customHeight="1" x14ac:dyDescent="0.25">
      <c r="A2" s="19" t="s">
        <v>85</v>
      </c>
      <c r="B2" s="19"/>
      <c r="C2" s="19"/>
    </row>
    <row r="3" spans="1:3" x14ac:dyDescent="0.25">
      <c r="A3" s="20" t="s">
        <v>112</v>
      </c>
      <c r="B3" s="20"/>
      <c r="C3" s="20"/>
    </row>
    <row r="4" spans="1:3" ht="25.5" x14ac:dyDescent="0.25">
      <c r="A4" s="2" t="s">
        <v>7</v>
      </c>
      <c r="B4" s="2" t="s">
        <v>30</v>
      </c>
      <c r="C4" s="2" t="s">
        <v>31</v>
      </c>
    </row>
    <row r="5" spans="1:3" x14ac:dyDescent="0.25">
      <c r="A5" s="1" t="s">
        <v>86</v>
      </c>
      <c r="B5" s="1" t="s">
        <v>94</v>
      </c>
      <c r="C5" s="12">
        <v>3500</v>
      </c>
    </row>
    <row r="6" spans="1:3" x14ac:dyDescent="0.25">
      <c r="A6" s="13" t="s">
        <v>41</v>
      </c>
      <c r="B6" s="1"/>
      <c r="C6" s="12">
        <v>0</v>
      </c>
    </row>
    <row r="8" spans="1:3" x14ac:dyDescent="0.25">
      <c r="A8" s="17" t="s">
        <v>113</v>
      </c>
      <c r="B8" s="17"/>
      <c r="C8" s="4">
        <f>SUM(C5:C6)</f>
        <v>3500</v>
      </c>
    </row>
    <row r="10" spans="1:3" x14ac:dyDescent="0.25">
      <c r="A10" s="20" t="s">
        <v>114</v>
      </c>
      <c r="B10" s="20"/>
      <c r="C10" s="20"/>
    </row>
    <row r="11" spans="1:3" ht="25.5" x14ac:dyDescent="0.25">
      <c r="A11" s="2" t="s">
        <v>7</v>
      </c>
      <c r="B11" s="2" t="s">
        <v>30</v>
      </c>
      <c r="C11" s="2" t="s">
        <v>31</v>
      </c>
    </row>
    <row r="12" spans="1:3" x14ac:dyDescent="0.25">
      <c r="A12" s="1" t="s">
        <v>87</v>
      </c>
      <c r="B12" s="1" t="s">
        <v>88</v>
      </c>
      <c r="C12" s="12">
        <v>0</v>
      </c>
    </row>
    <row r="13" spans="1:3" x14ac:dyDescent="0.25">
      <c r="A13" s="1" t="s">
        <v>89</v>
      </c>
      <c r="B13" s="1"/>
      <c r="C13" s="12">
        <v>1000</v>
      </c>
    </row>
    <row r="14" spans="1:3" x14ac:dyDescent="0.25">
      <c r="A14" s="1" t="s">
        <v>90</v>
      </c>
      <c r="B14" s="1"/>
      <c r="C14" s="12">
        <v>1500</v>
      </c>
    </row>
    <row r="15" spans="1:3" x14ac:dyDescent="0.25">
      <c r="A15" s="1" t="s">
        <v>91</v>
      </c>
      <c r="B15" s="1"/>
      <c r="C15" s="12">
        <v>1000</v>
      </c>
    </row>
    <row r="16" spans="1:3" x14ac:dyDescent="0.25">
      <c r="A16" s="1" t="s">
        <v>92</v>
      </c>
      <c r="B16" s="1"/>
      <c r="C16" s="12">
        <v>0</v>
      </c>
    </row>
    <row r="17" spans="1:7" x14ac:dyDescent="0.25">
      <c r="A17" s="1" t="s">
        <v>93</v>
      </c>
      <c r="B17" s="1"/>
      <c r="C17" s="12">
        <v>500</v>
      </c>
    </row>
    <row r="18" spans="1:7" x14ac:dyDescent="0.25">
      <c r="A18" s="13" t="s">
        <v>41</v>
      </c>
      <c r="B18" s="1"/>
      <c r="C18" s="12">
        <v>0</v>
      </c>
    </row>
    <row r="19" spans="1:7" x14ac:dyDescent="0.25">
      <c r="A19" s="13" t="s">
        <v>41</v>
      </c>
      <c r="B19" s="1"/>
      <c r="C19" s="12">
        <v>0</v>
      </c>
    </row>
    <row r="21" spans="1:7" x14ac:dyDescent="0.25">
      <c r="A21" s="17" t="s">
        <v>115</v>
      </c>
      <c r="B21" s="17"/>
      <c r="C21" s="4">
        <f>SUM(C12:C19)</f>
        <v>4000</v>
      </c>
    </row>
    <row r="23" spans="1:7" x14ac:dyDescent="0.25">
      <c r="A23" s="34" t="s">
        <v>116</v>
      </c>
      <c r="B23" s="33"/>
      <c r="C23" s="33"/>
      <c r="D23" s="33"/>
      <c r="E23" s="33"/>
      <c r="F23" s="33"/>
    </row>
    <row r="24" spans="1:7" x14ac:dyDescent="0.25">
      <c r="A24" t="s">
        <v>117</v>
      </c>
      <c r="G24" s="36"/>
    </row>
    <row r="25" spans="1:7" x14ac:dyDescent="0.25">
      <c r="A25" t="s">
        <v>118</v>
      </c>
    </row>
    <row r="26" spans="1:7" x14ac:dyDescent="0.25">
      <c r="A26" t="s">
        <v>119</v>
      </c>
    </row>
    <row r="27" spans="1:7" x14ac:dyDescent="0.25">
      <c r="A27" t="s">
        <v>120</v>
      </c>
    </row>
    <row r="28" spans="1:7" x14ac:dyDescent="0.25">
      <c r="A28" t="s">
        <v>121</v>
      </c>
    </row>
    <row r="29" spans="1:7" x14ac:dyDescent="0.25">
      <c r="A29" t="s">
        <v>122</v>
      </c>
    </row>
    <row r="30" spans="1:7" x14ac:dyDescent="0.25">
      <c r="A30" t="s">
        <v>123</v>
      </c>
    </row>
    <row r="31" spans="1:7" x14ac:dyDescent="0.25">
      <c r="A31" t="s">
        <v>124</v>
      </c>
    </row>
  </sheetData>
  <mergeCells count="6">
    <mergeCell ref="A21:B21"/>
    <mergeCell ref="A1:C1"/>
    <mergeCell ref="A2:C2"/>
    <mergeCell ref="A3:C3"/>
    <mergeCell ref="A8:B8"/>
    <mergeCell ref="A10:C10"/>
  </mergeCells>
  <pageMargins left="0.75" right="0.75" top="1" bottom="1" header="0.511811023622047" footer="0.511811023622047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8d2d19fe-994f-45fd-afd4-59964c366a92}" enabled="1" method="Standard" siteId="{43b173f2-351a-41f2-a03e-f2af81953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Dashboard</vt:lpstr>
      <vt:lpstr>Income</vt:lpstr>
      <vt:lpstr>Living Expenses</vt:lpstr>
      <vt:lpstr>Lifestyle</vt:lpstr>
      <vt:lpstr>Debt</vt:lpstr>
      <vt:lpstr>Investing &amp; Savings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Samantha Taylor</cp:lastModifiedBy>
  <cp:revision>1</cp:revision>
  <dcterms:created xsi:type="dcterms:W3CDTF">2026-08-07T07:47:28Z</dcterms:created>
  <dcterms:modified xsi:type="dcterms:W3CDTF">2026-08-14T12:18:12Z</dcterms:modified>
  <dc:language>en-US</dc:language>
</cp:coreProperties>
</file>